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fileSharing readOnlyRecommended="1"/>
  <workbookPr/>
  <mc:AlternateContent xmlns:mc="http://schemas.openxmlformats.org/markup-compatibility/2006">
    <mc:Choice Requires="x15">
      <x15ac:absPath xmlns:x15ac="http://schemas.microsoft.com/office/spreadsheetml/2010/11/ac" url="R:\Financial Aid\Communication\2425\Billing Worksheets\"/>
    </mc:Choice>
  </mc:AlternateContent>
  <xr:revisionPtr revIDLastSave="0" documentId="13_ncr:1_{AFA73168-EBA0-4903-97A9-64D0AC3B5471}" xr6:coauthVersionLast="47" xr6:coauthVersionMax="47" xr10:uidLastSave="{00000000-0000-0000-0000-000000000000}"/>
  <workbookProtection workbookAlgorithmName="SHA-512" workbookHashValue="djCVC+NFi9vCEhBjA4jFynjS5ub4RQrNl+2+NwGNe0r4kdRTPGiW/Xy/XAEkcv/Re7ssSdNWIDGm+/2jPmdjSA==" workbookSaltValue="YdDF+h7YoUuiLHtnxdpKYA==" workbookSpinCount="100000" lockStructure="1"/>
  <bookViews>
    <workbookView xWindow="4740" yWindow="1830" windowWidth="23010" windowHeight="12360" xr2:uid="{00000000-000D-0000-FFFF-FFFF00000000}"/>
  </bookViews>
  <sheets>
    <sheet name="Law Students" sheetId="1" r:id="rId1"/>
    <sheet name="Data" sheetId="2" state="hidden" r:id="rId2"/>
  </sheets>
  <definedNames>
    <definedName name="Credits">Data!$A$3:$A$19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24" i="1" l="1"/>
  <c r="I24" i="1"/>
  <c r="K21" i="1"/>
  <c r="I21" i="1"/>
  <c r="K20" i="1"/>
  <c r="I20" i="1"/>
  <c r="K13" i="1"/>
  <c r="I13" i="1"/>
  <c r="K12" i="1"/>
  <c r="I12" i="1"/>
  <c r="K11" i="1"/>
  <c r="I11" i="1"/>
  <c r="K9" i="1"/>
  <c r="I9" i="1"/>
  <c r="K15" i="1"/>
  <c r="I15" i="1"/>
  <c r="K22" i="1" l="1"/>
  <c r="K23" i="1"/>
  <c r="I23" i="1"/>
  <c r="I22" i="1"/>
  <c r="I16" i="1" l="1"/>
  <c r="G16" i="1" s="1"/>
  <c r="K14" i="1"/>
  <c r="I14" i="1"/>
  <c r="G12" i="1" l="1"/>
  <c r="G13" i="1"/>
  <c r="G11" i="1"/>
  <c r="G9" i="1"/>
  <c r="G23" i="1"/>
  <c r="G22" i="1"/>
  <c r="G14" i="1" l="1"/>
  <c r="G15" i="1" l="1"/>
  <c r="I26" i="1"/>
  <c r="K17" i="1"/>
  <c r="I17" i="1"/>
  <c r="G17" i="1" l="1"/>
  <c r="I28" i="1"/>
  <c r="G26" i="1" l="1"/>
  <c r="K26" i="1"/>
  <c r="K28" i="1" s="1"/>
  <c r="G28" i="1" s="1"/>
</calcChain>
</file>

<file path=xl/sharedStrings.xml><?xml version="1.0" encoding="utf-8"?>
<sst xmlns="http://schemas.openxmlformats.org/spreadsheetml/2006/main" count="61" uniqueCount="54">
  <si>
    <t>Fees:</t>
  </si>
  <si>
    <t>RTD Fee</t>
  </si>
  <si>
    <t>Activity Fee</t>
  </si>
  <si>
    <r>
      <t>Tuition</t>
    </r>
    <r>
      <rPr>
        <vertAlign val="superscript"/>
        <sz val="11"/>
        <color theme="1"/>
        <rFont val="Calibri"/>
        <family val="2"/>
        <scheme val="minor"/>
      </rPr>
      <t>1</t>
    </r>
  </si>
  <si>
    <r>
      <t>Technology Fee</t>
    </r>
    <r>
      <rPr>
        <vertAlign val="superscript"/>
        <sz val="11"/>
        <color theme="1"/>
        <rFont val="Calibri"/>
        <family val="2"/>
        <scheme val="minor"/>
      </rPr>
      <t>2</t>
    </r>
  </si>
  <si>
    <t>ANNUAL</t>
  </si>
  <si>
    <t>How many credits do you plan to take each semester?</t>
  </si>
  <si>
    <t>Yes</t>
  </si>
  <si>
    <t>No</t>
  </si>
  <si>
    <t>Total Charges:</t>
  </si>
  <si>
    <t>CHARGES</t>
  </si>
  <si>
    <t>DU Scholarship(s)</t>
  </si>
  <si>
    <t>Outside Scholarship(s)</t>
  </si>
  <si>
    <t>Total Credits:</t>
  </si>
  <si>
    <t>CREDITS</t>
  </si>
  <si>
    <t>Estimated Balance:</t>
  </si>
  <si>
    <t>Notes:</t>
  </si>
  <si>
    <r>
      <rPr>
        <vertAlign val="superscript"/>
        <sz val="11"/>
        <color theme="1"/>
        <rFont val="Calibri"/>
        <family val="2"/>
        <scheme val="minor"/>
      </rPr>
      <t>2</t>
    </r>
    <r>
      <rPr>
        <sz val="11"/>
        <color theme="1"/>
        <rFont val="Calibri"/>
        <family val="2"/>
        <scheme val="minor"/>
      </rPr>
      <t>Technology fees are $4 per credit.</t>
    </r>
  </si>
  <si>
    <r>
      <t xml:space="preserve">Financial Aid | University Hall 255 | Ph: 303-871-4020 | Fax: 303-871-2341 | </t>
    </r>
    <r>
      <rPr>
        <u/>
        <sz val="11"/>
        <color rgb="FF98002E"/>
        <rFont val="Calibri"/>
        <family val="2"/>
        <scheme val="minor"/>
      </rPr>
      <t>finaid@du.edu</t>
    </r>
    <r>
      <rPr>
        <sz val="11"/>
        <color theme="1"/>
        <rFont val="Calibri"/>
        <family val="2"/>
        <scheme val="minor"/>
      </rPr>
      <t xml:space="preserve"> | </t>
    </r>
    <r>
      <rPr>
        <u/>
        <sz val="11"/>
        <color rgb="FF98002E"/>
        <rFont val="Calibri"/>
        <family val="2"/>
        <scheme val="minor"/>
      </rPr>
      <t>www.du.edu/financialaid</t>
    </r>
  </si>
  <si>
    <t>not enrolled</t>
  </si>
  <si>
    <t>4 credits</t>
  </si>
  <si>
    <t>5 credits</t>
  </si>
  <si>
    <t>6 credits</t>
  </si>
  <si>
    <t>7 credits</t>
  </si>
  <si>
    <t>8 credits</t>
  </si>
  <si>
    <t>9 credits</t>
  </si>
  <si>
    <t>10 credits</t>
  </si>
  <si>
    <t>11 credits</t>
  </si>
  <si>
    <t>12 credits</t>
  </si>
  <si>
    <t>13 credits</t>
  </si>
  <si>
    <t>14 credits</t>
  </si>
  <si>
    <t>15 credits</t>
  </si>
  <si>
    <t>16 credits</t>
  </si>
  <si>
    <t>17 credits</t>
  </si>
  <si>
    <t>18 credits</t>
  </si>
  <si>
    <t>19 credits</t>
  </si>
  <si>
    <t>20 credits</t>
  </si>
  <si>
    <t>Other Annual Assistance</t>
  </si>
  <si>
    <t>Payment(s) Made and/or Employer Reimbursements</t>
  </si>
  <si>
    <t>Will you enroll in DU's Health Insurance Plan?</t>
  </si>
  <si>
    <r>
      <t xml:space="preserve">2024-25 Estimated Billing Worksheet
</t>
    </r>
    <r>
      <rPr>
        <b/>
        <i/>
        <sz val="14"/>
        <color theme="1"/>
        <rFont val="Calibri"/>
        <family val="2"/>
        <scheme val="minor"/>
      </rPr>
      <t>Sturm College of Law Students</t>
    </r>
  </si>
  <si>
    <t>This worksheet is designed to help you estimate your invoices throughout the academic year. In order to complete this worksheet, you'll need a copy of your most recent 2024-2025 financial aid offer. Fill in the sections highlighted in blue; if a field doesn't apply to you, leave it blank. You will likely not have all the types of aid listed in the "credits" section. Please remember that this worksheet is only a planning tool. Additional unanticipated charges or credits may be included on your actual bill.</t>
  </si>
  <si>
    <t>select</t>
  </si>
  <si>
    <t>FALL 2024</t>
  </si>
  <si>
    <t>SPRING 2025</t>
  </si>
  <si>
    <r>
      <rPr>
        <vertAlign val="superscript"/>
        <sz val="11"/>
        <color theme="1"/>
        <rFont val="Calibri"/>
        <family val="2"/>
        <scheme val="minor"/>
      </rPr>
      <t>1</t>
    </r>
    <r>
      <rPr>
        <sz val="11"/>
        <color theme="1"/>
        <rFont val="Calibri"/>
        <family val="2"/>
        <scheme val="minor"/>
      </rPr>
      <t>Tuition is $2,051 per credit. If you will be enrolled in less than 4 credits, please contact us, as you will not be eligible for federal
  loans.</t>
    </r>
  </si>
  <si>
    <r>
      <t>DU Health &amp; Counseling Fee</t>
    </r>
    <r>
      <rPr>
        <u/>
        <vertAlign val="superscript"/>
        <sz val="11"/>
        <color theme="10"/>
        <rFont val="Calibri"/>
        <family val="2"/>
        <scheme val="minor"/>
      </rPr>
      <t>3</t>
    </r>
  </si>
  <si>
    <r>
      <t>Are you a new JD student for 2024-25?</t>
    </r>
    <r>
      <rPr>
        <vertAlign val="superscript"/>
        <sz val="11"/>
        <color theme="1"/>
        <rFont val="Calibri"/>
        <family val="2"/>
        <scheme val="minor"/>
      </rPr>
      <t>4</t>
    </r>
  </si>
  <si>
    <r>
      <t>Direct Unsubsidized Loan</t>
    </r>
    <r>
      <rPr>
        <vertAlign val="superscript"/>
        <sz val="11"/>
        <color theme="1"/>
        <rFont val="Calibri"/>
        <family val="2"/>
        <scheme val="minor"/>
      </rPr>
      <t>5</t>
    </r>
  </si>
  <si>
    <r>
      <t>Direct Graduate PLUS Loan</t>
    </r>
    <r>
      <rPr>
        <vertAlign val="superscript"/>
        <sz val="11"/>
        <color theme="1"/>
        <rFont val="Calibri"/>
        <family val="2"/>
        <scheme val="minor"/>
      </rPr>
      <t>6</t>
    </r>
  </si>
  <si>
    <r>
      <rPr>
        <vertAlign val="superscript"/>
        <sz val="11"/>
        <color theme="1"/>
        <rFont val="Calibri"/>
        <family val="2"/>
        <scheme val="minor"/>
      </rPr>
      <t>4</t>
    </r>
    <r>
      <rPr>
        <sz val="11"/>
        <color theme="1"/>
        <rFont val="Calibri"/>
        <family val="2"/>
        <scheme val="minor"/>
      </rPr>
      <t>First-year JD students are charged a one-time Loan Repayment Assistance Program fee (first semester only).</t>
    </r>
  </si>
  <si>
    <r>
      <rPr>
        <vertAlign val="superscript"/>
        <sz val="11"/>
        <color theme="1"/>
        <rFont val="Calibri"/>
        <family val="2"/>
        <scheme val="minor"/>
      </rPr>
      <t>3</t>
    </r>
    <r>
      <rPr>
        <sz val="11"/>
        <color theme="1"/>
        <rFont val="Calibri"/>
        <family val="2"/>
        <scheme val="minor"/>
      </rPr>
      <t xml:space="preserve">The Health and Counseling Fee is $362 per semester, and is </t>
    </r>
    <r>
      <rPr>
        <i/>
        <sz val="11"/>
        <color theme="1"/>
        <rFont val="Calibri"/>
        <family val="2"/>
        <scheme val="minor"/>
      </rPr>
      <t>mandatory</t>
    </r>
    <r>
      <rPr>
        <sz val="11"/>
        <color theme="1"/>
        <rFont val="Calibri"/>
        <family val="2"/>
        <scheme val="minor"/>
      </rPr>
      <t xml:space="preserve"> for new students who start their program in the fall of
  2024 or later and are enrolled in 8 or more credits. Students who started prior to fall 2024 can waive this fee (just delete the
  amount in these fields if you plan to waive it).</t>
    </r>
  </si>
  <si>
    <r>
      <rPr>
        <vertAlign val="superscript"/>
        <sz val="11"/>
        <color theme="1"/>
        <rFont val="Calibri"/>
        <family val="2"/>
        <scheme val="minor"/>
      </rPr>
      <t>5</t>
    </r>
    <r>
      <rPr>
        <sz val="11"/>
        <color theme="1"/>
        <rFont val="Calibri"/>
        <family val="2"/>
        <scheme val="minor"/>
      </rPr>
      <t>This worksheet automatically deducts the 1.057% origination fee from the Direct Unsubsidized loan amount. Most students who
  submit a FAFSA are eligible to borrow up to $20,500 in an unsubsidized loan per academic year.</t>
    </r>
  </si>
  <si>
    <r>
      <rPr>
        <vertAlign val="superscript"/>
        <sz val="11"/>
        <color theme="1"/>
        <rFont val="Calibri"/>
        <family val="2"/>
        <scheme val="minor"/>
      </rPr>
      <t>6</t>
    </r>
    <r>
      <rPr>
        <sz val="11"/>
        <color theme="1"/>
        <rFont val="Calibri"/>
        <family val="2"/>
        <scheme val="minor"/>
      </rPr>
      <t>This worksheet automatically deducts the 4.228% origination fee from the Direct Graduate PLUS loan amount. While this loan
  appears on financial aid offers for many law students, it's not guaranteed financing, and you must be approved by the U.S.
  Department of Education before you can borrow it.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</si>
</sst>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i/>
      <sz val="14"/>
      <color theme="1"/>
      <name val="Calibri"/>
      <family val="2"/>
      <scheme val="minor"/>
    </font>
    <font>
      <sz val="10"/>
      <color rgb="FF000000"/>
      <name val="Calibri"/>
      <family val="2"/>
      <scheme val="minor"/>
    </font>
    <font>
      <vertAlign val="superscript"/>
      <sz val="11"/>
      <color theme="1"/>
      <name val="Calibri"/>
      <family val="2"/>
      <scheme val="minor"/>
    </font>
    <font>
      <b/>
      <sz val="14"/>
      <color theme="1"/>
      <name val="Calibri"/>
      <family val="2"/>
      <scheme val="minor"/>
    </font>
    <font>
      <u/>
      <sz val="11"/>
      <color rgb="FF98002E"/>
      <name val="Calibri"/>
      <family val="2"/>
      <scheme val="minor"/>
    </font>
    <font>
      <b/>
      <sz val="12"/>
      <color theme="1"/>
      <name val="Calibri"/>
      <family val="2"/>
      <scheme val="minor"/>
    </font>
    <font>
      <u/>
      <sz val="11"/>
      <color theme="10"/>
      <name val="Calibri"/>
      <family val="2"/>
      <scheme val="minor"/>
    </font>
    <font>
      <b/>
      <i/>
      <sz val="14"/>
      <color rgb="FFBA0C2F"/>
      <name val="Calibri"/>
      <family val="2"/>
      <scheme val="minor"/>
    </font>
    <font>
      <u/>
      <vertAlign val="superscript"/>
      <sz val="11"/>
      <color theme="10"/>
      <name val="Calibri"/>
      <family val="2"/>
      <scheme val="minor"/>
    </font>
    <font>
      <i/>
      <sz val="11"/>
      <color theme="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4" tint="0.59996337778862885"/>
        <bgColor indexed="64"/>
      </patternFill>
    </fill>
  </fills>
  <borders count="12">
    <border>
      <left/>
      <right/>
      <top/>
      <bottom/>
      <diagonal/>
    </border>
    <border>
      <left/>
      <right/>
      <top style="thin">
        <color indexed="64"/>
      </top>
      <bottom/>
      <diagonal/>
    </border>
    <border>
      <left/>
      <right/>
      <top style="thin">
        <color indexed="64"/>
      </top>
      <bottom style="medium">
        <color indexed="64"/>
      </bottom>
      <diagonal/>
    </border>
    <border>
      <left/>
      <right/>
      <top/>
      <bottom style="thin">
        <color indexed="64"/>
      </bottom>
      <diagonal/>
    </border>
    <border>
      <left style="dashed">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thin">
        <color indexed="64"/>
      </bottom>
      <diagonal/>
    </border>
    <border>
      <left style="dashed">
        <color indexed="64"/>
      </left>
      <right style="dashed">
        <color indexed="64"/>
      </right>
      <top/>
      <bottom style="dashed">
        <color indexed="64"/>
      </bottom>
      <diagonal/>
    </border>
    <border>
      <left/>
      <right/>
      <top style="double">
        <color auto="1"/>
      </top>
      <bottom style="double">
        <color auto="1"/>
      </bottom>
      <diagonal/>
    </border>
    <border>
      <left style="dashed">
        <color indexed="64"/>
      </left>
      <right/>
      <top/>
      <bottom/>
      <diagonal/>
    </border>
    <border>
      <left/>
      <right style="dashed">
        <color indexed="64"/>
      </right>
      <top/>
      <bottom/>
      <diagonal/>
    </border>
    <border>
      <left/>
      <right/>
      <top style="dashed">
        <color indexed="64"/>
      </top>
      <bottom style="dashed">
        <color indexed="64"/>
      </bottom>
      <diagonal/>
    </border>
    <border>
      <left style="dotted">
        <color auto="1"/>
      </left>
      <right style="dotted">
        <color auto="1"/>
      </right>
      <top style="dotted">
        <color auto="1"/>
      </top>
      <bottom style="dotted">
        <color auto="1"/>
      </bottom>
      <diagonal/>
    </border>
  </borders>
  <cellStyleXfs count="3">
    <xf numFmtId="0" fontId="0" fillId="0" borderId="0"/>
    <xf numFmtId="44" fontId="1" fillId="0" borderId="0" applyFont="0" applyFill="0" applyBorder="0" applyAlignment="0" applyProtection="0"/>
    <xf numFmtId="0" fontId="10" fillId="0" borderId="0" applyNumberFormat="0" applyFill="0" applyBorder="0" applyAlignment="0" applyProtection="0"/>
  </cellStyleXfs>
  <cellXfs count="47">
    <xf numFmtId="0" fontId="0" fillId="0" borderId="0" xfId="0"/>
    <xf numFmtId="0" fontId="2" fillId="0" borderId="2" xfId="0" applyFont="1" applyBorder="1"/>
    <xf numFmtId="0" fontId="0" fillId="0" borderId="2" xfId="0" applyBorder="1"/>
    <xf numFmtId="0" fontId="0" fillId="0" borderId="0" xfId="0" applyAlignment="1">
      <alignment horizontal="left" indent="2"/>
    </xf>
    <xf numFmtId="0" fontId="0" fillId="0" borderId="2" xfId="0" applyBorder="1" applyAlignment="1">
      <alignment horizontal="center"/>
    </xf>
    <xf numFmtId="44" fontId="2" fillId="0" borderId="2" xfId="1" applyFont="1" applyBorder="1" applyAlignment="1">
      <alignment horizontal="center"/>
    </xf>
    <xf numFmtId="44" fontId="0" fillId="0" borderId="0" xfId="1" applyFont="1"/>
    <xf numFmtId="0" fontId="5" fillId="0" borderId="0" xfId="0" applyFont="1" applyAlignment="1">
      <alignment horizontal="left" wrapText="1" indent="1"/>
    </xf>
    <xf numFmtId="0" fontId="0" fillId="0" borderId="3" xfId="0" applyBorder="1"/>
    <xf numFmtId="44" fontId="0" fillId="0" borderId="3" xfId="1" applyFont="1" applyBorder="1"/>
    <xf numFmtId="0" fontId="0" fillId="0" borderId="0" xfId="0" applyAlignment="1">
      <alignment horizontal="left"/>
    </xf>
    <xf numFmtId="0" fontId="0" fillId="0" borderId="3" xfId="0" applyBorder="1" applyAlignment="1">
      <alignment horizontal="left"/>
    </xf>
    <xf numFmtId="0" fontId="2" fillId="0" borderId="0" xfId="0" applyFont="1"/>
    <xf numFmtId="44" fontId="2" fillId="0" borderId="0" xfId="1" applyFont="1"/>
    <xf numFmtId="0" fontId="0" fillId="3" borderId="0" xfId="0" applyFill="1" applyAlignment="1">
      <alignment horizontal="left"/>
    </xf>
    <xf numFmtId="0" fontId="0" fillId="3" borderId="0" xfId="0" applyFill="1"/>
    <xf numFmtId="44" fontId="0" fillId="3" borderId="0" xfId="1" applyFont="1" applyFill="1"/>
    <xf numFmtId="0" fontId="0" fillId="3" borderId="0" xfId="0" applyFill="1" applyAlignment="1">
      <alignment horizontal="left" indent="2"/>
    </xf>
    <xf numFmtId="0" fontId="0" fillId="0" borderId="7" xfId="0" applyBorder="1"/>
    <xf numFmtId="0" fontId="7" fillId="0" borderId="7" xfId="0" applyFont="1" applyBorder="1"/>
    <xf numFmtId="0" fontId="0" fillId="2" borderId="4" xfId="0" applyFill="1" applyBorder="1" applyProtection="1">
      <protection locked="0"/>
    </xf>
    <xf numFmtId="44" fontId="0" fillId="2" borderId="6" xfId="1" applyFont="1" applyFill="1" applyBorder="1" applyProtection="1">
      <protection locked="0"/>
    </xf>
    <xf numFmtId="44" fontId="0" fillId="2" borderId="4" xfId="1" applyFont="1" applyFill="1" applyBorder="1" applyProtection="1">
      <protection locked="0"/>
    </xf>
    <xf numFmtId="44" fontId="0" fillId="2" borderId="4" xfId="0" applyNumberFormat="1" applyFill="1" applyBorder="1" applyProtection="1">
      <protection locked="0"/>
    </xf>
    <xf numFmtId="44" fontId="9" fillId="0" borderId="7" xfId="1" applyFont="1" applyBorder="1"/>
    <xf numFmtId="0" fontId="9" fillId="0" borderId="7" xfId="0" applyFont="1" applyBorder="1"/>
    <xf numFmtId="0" fontId="0" fillId="3" borderId="3" xfId="0" applyFill="1" applyBorder="1"/>
    <xf numFmtId="44" fontId="0" fillId="3" borderId="3" xfId="1" applyFont="1" applyFill="1" applyBorder="1"/>
    <xf numFmtId="44" fontId="0" fillId="2" borderId="5" xfId="1" applyFont="1" applyFill="1" applyBorder="1" applyProtection="1">
      <protection locked="0"/>
    </xf>
    <xf numFmtId="0" fontId="5" fillId="2" borderId="4" xfId="0" applyFont="1" applyFill="1" applyBorder="1" applyAlignment="1" applyProtection="1">
      <alignment wrapText="1"/>
      <protection locked="0"/>
    </xf>
    <xf numFmtId="0" fontId="5" fillId="0" borderId="8" xfId="0" applyFont="1" applyBorder="1" applyAlignment="1" applyProtection="1">
      <alignment wrapText="1"/>
      <protection locked="0"/>
    </xf>
    <xf numFmtId="0" fontId="0" fillId="2" borderId="5" xfId="0" applyFill="1" applyBorder="1" applyProtection="1">
      <protection locked="0"/>
    </xf>
    <xf numFmtId="0" fontId="11" fillId="0" borderId="0" xfId="0" applyFont="1" applyAlignment="1">
      <alignment horizontal="left"/>
    </xf>
    <xf numFmtId="0" fontId="0" fillId="3" borderId="10" xfId="0" applyFill="1" applyBorder="1"/>
    <xf numFmtId="0" fontId="0" fillId="0" borderId="0" xfId="0" applyAlignment="1">
      <alignment wrapText="1"/>
    </xf>
    <xf numFmtId="0" fontId="0" fillId="0" borderId="1" xfId="0" applyBorder="1" applyAlignment="1">
      <alignment horizontal="center"/>
    </xf>
    <xf numFmtId="0" fontId="5" fillId="0" borderId="1" xfId="0" applyFont="1" applyBorder="1" applyAlignment="1">
      <alignment horizontal="left" wrapText="1" indent="1"/>
    </xf>
    <xf numFmtId="0" fontId="3" fillId="0" borderId="0" xfId="0" applyFont="1" applyAlignment="1">
      <alignment horizontal="right" vertical="top" wrapText="1"/>
    </xf>
    <xf numFmtId="0" fontId="3" fillId="0" borderId="0" xfId="0" applyFont="1" applyAlignment="1">
      <alignment horizontal="right" vertical="top"/>
    </xf>
    <xf numFmtId="0" fontId="0" fillId="3" borderId="0" xfId="0" applyFill="1" applyAlignment="1">
      <alignment horizontal="center"/>
    </xf>
    <xf numFmtId="0" fontId="0" fillId="0" borderId="0" xfId="0" applyAlignment="1">
      <alignment horizontal="left" wrapText="1"/>
    </xf>
    <xf numFmtId="0" fontId="0" fillId="0" borderId="0" xfId="0" applyAlignment="1">
      <alignment horizontal="left"/>
    </xf>
    <xf numFmtId="0" fontId="10" fillId="0" borderId="0" xfId="2" applyAlignment="1" applyProtection="1">
      <alignment horizontal="left"/>
      <protection locked="0"/>
    </xf>
    <xf numFmtId="0" fontId="10" fillId="0" borderId="9" xfId="2" applyBorder="1" applyAlignment="1" applyProtection="1">
      <alignment horizontal="left"/>
      <protection locked="0"/>
    </xf>
    <xf numFmtId="0" fontId="10" fillId="3" borderId="0" xfId="2" applyFill="1" applyAlignment="1" applyProtection="1">
      <alignment horizontal="left"/>
      <protection locked="0"/>
    </xf>
    <xf numFmtId="0" fontId="10" fillId="3" borderId="0" xfId="2" applyFill="1" applyBorder="1" applyAlignment="1" applyProtection="1">
      <alignment horizontal="left"/>
      <protection locked="0"/>
    </xf>
    <xf numFmtId="44" fontId="0" fillId="4" borderId="11" xfId="1" applyFont="1" applyFill="1" applyBorder="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colors>
    <mruColors>
      <color rgb="FFD6D2C4"/>
      <color rgb="FFBA0C2F"/>
      <color rgb="FF8A1538"/>
      <color rgb="FF98002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28560</xdr:rowOff>
    </xdr:from>
    <xdr:to>
      <xdr:col>3</xdr:col>
      <xdr:colOff>548817</xdr:colOff>
      <xdr:row>1</xdr:row>
      <xdr:rowOff>438150</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76225" y="247635"/>
          <a:ext cx="1768017" cy="40959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u.edu/health-and-counseling-center/coveragecosts/fees.html" TargetMode="External"/><Relationship Id="rId1" Type="http://schemas.openxmlformats.org/officeDocument/2006/relationships/hyperlink" Target="https://www.du.edu/health-and-counseling-center/coveragecosts/ship.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42"/>
  <sheetViews>
    <sheetView showGridLines="0" showRowColHeaders="0" tabSelected="1" showRuler="0" zoomScaleNormal="100" workbookViewId="0">
      <selection activeCell="I5" sqref="I5"/>
    </sheetView>
  </sheetViews>
  <sheetFormatPr defaultRowHeight="15" x14ac:dyDescent="0.25"/>
  <cols>
    <col min="1" max="1" width="4.140625" customWidth="1"/>
    <col min="4" max="4" width="26.28515625" customWidth="1"/>
    <col min="5" max="5" width="11.5703125" bestFit="1" customWidth="1"/>
    <col min="6" max="6" width="5" customWidth="1"/>
    <col min="7" max="7" width="13.140625" style="6" customWidth="1"/>
    <col min="8" max="8" width="5" customWidth="1"/>
    <col min="9" max="9" width="13.140625" style="6" customWidth="1"/>
    <col min="10" max="10" width="5" customWidth="1"/>
    <col min="11" max="11" width="13.140625" style="6" customWidth="1"/>
    <col min="12" max="12" width="4.5703125" customWidth="1"/>
  </cols>
  <sheetData>
    <row r="1" spans="2:12" ht="17.25" customHeight="1" x14ac:dyDescent="0.25"/>
    <row r="2" spans="2:12" ht="47.25" customHeight="1" x14ac:dyDescent="0.25">
      <c r="G2" s="37" t="s">
        <v>40</v>
      </c>
      <c r="H2" s="38"/>
      <c r="I2" s="38"/>
      <c r="J2" s="38"/>
      <c r="K2" s="38"/>
      <c r="L2" s="38"/>
    </row>
    <row r="3" spans="2:12" ht="55.5" customHeight="1" x14ac:dyDescent="0.25">
      <c r="B3" s="36" t="s">
        <v>41</v>
      </c>
      <c r="C3" s="36"/>
      <c r="D3" s="36"/>
      <c r="E3" s="36"/>
      <c r="F3" s="36"/>
      <c r="G3" s="36"/>
      <c r="H3" s="36"/>
      <c r="I3" s="36"/>
      <c r="J3" s="36"/>
      <c r="K3" s="36"/>
      <c r="L3" s="36"/>
    </row>
    <row r="4" spans="2:12" ht="15" customHeight="1" x14ac:dyDescent="0.25">
      <c r="B4" s="7"/>
      <c r="C4" s="7"/>
      <c r="D4" s="7"/>
      <c r="E4" s="7"/>
      <c r="F4" s="7"/>
      <c r="G4" s="7"/>
      <c r="H4" s="7"/>
      <c r="I4" s="7"/>
      <c r="J4" s="7"/>
      <c r="K4" s="7"/>
      <c r="L4" s="7"/>
    </row>
    <row r="5" spans="2:12" ht="18" customHeight="1" x14ac:dyDescent="0.3">
      <c r="C5" s="32" t="s">
        <v>6</v>
      </c>
      <c r="D5" s="7"/>
      <c r="E5" s="7"/>
      <c r="F5" s="7"/>
      <c r="G5" s="7"/>
      <c r="H5" s="7"/>
      <c r="I5" s="29" t="s">
        <v>42</v>
      </c>
      <c r="J5" s="30"/>
      <c r="K5" s="29" t="s">
        <v>42</v>
      </c>
      <c r="L5" s="7"/>
    </row>
    <row r="7" spans="2:12" ht="15.75" thickBot="1" x14ac:dyDescent="0.3">
      <c r="B7" s="1" t="s">
        <v>10</v>
      </c>
      <c r="C7" s="2"/>
      <c r="D7" s="2"/>
      <c r="E7" s="2"/>
      <c r="F7" s="2"/>
      <c r="G7" s="5" t="s">
        <v>5</v>
      </c>
      <c r="H7" s="4"/>
      <c r="I7" s="5" t="s">
        <v>43</v>
      </c>
      <c r="J7" s="4"/>
      <c r="K7" s="5" t="s">
        <v>44</v>
      </c>
      <c r="L7" s="2"/>
    </row>
    <row r="8" spans="2:12" ht="9" customHeight="1" x14ac:dyDescent="0.25"/>
    <row r="9" spans="2:12" ht="21.75" customHeight="1" x14ac:dyDescent="0.25">
      <c r="B9" s="14" t="s">
        <v>3</v>
      </c>
      <c r="C9" s="39"/>
      <c r="D9" s="39"/>
      <c r="E9" s="15"/>
      <c r="F9" s="15"/>
      <c r="G9" s="16">
        <f>SUM(I9,K9)</f>
        <v>0</v>
      </c>
      <c r="H9" s="15"/>
      <c r="I9" s="16">
        <f>VLOOKUP(I5,Data!A1:D19,2,FALSE)</f>
        <v>0</v>
      </c>
      <c r="J9" s="15"/>
      <c r="K9" s="16">
        <f>VLOOKUP(K5,Data!A1:D19,2,FALSE)</f>
        <v>0</v>
      </c>
      <c r="L9" s="15"/>
    </row>
    <row r="10" spans="2:12" ht="21.75" customHeight="1" x14ac:dyDescent="0.25">
      <c r="B10" s="10" t="s">
        <v>0</v>
      </c>
    </row>
    <row r="11" spans="2:12" ht="21.75" customHeight="1" x14ac:dyDescent="0.25">
      <c r="B11" s="17" t="s">
        <v>4</v>
      </c>
      <c r="C11" s="15"/>
      <c r="D11" s="15"/>
      <c r="E11" s="15"/>
      <c r="F11" s="15"/>
      <c r="G11" s="16">
        <f t="shared" ref="G11:G16" si="0">SUM(I11,K11)</f>
        <v>0</v>
      </c>
      <c r="H11" s="15"/>
      <c r="I11" s="16">
        <f>VLOOKUP(I5,Data!A1:D19, 3, FALSE)</f>
        <v>0</v>
      </c>
      <c r="J11" s="15"/>
      <c r="K11" s="16">
        <f>VLOOKUP(K5,Data!A1:D19, 3, FALSE)</f>
        <v>0</v>
      </c>
      <c r="L11" s="15"/>
    </row>
    <row r="12" spans="2:12" ht="21.75" customHeight="1" x14ac:dyDescent="0.25">
      <c r="B12" s="3" t="s">
        <v>1</v>
      </c>
      <c r="G12" s="6">
        <f t="shared" si="0"/>
        <v>0</v>
      </c>
      <c r="I12" s="6">
        <f>IF(AND(I5&lt;&gt;"select", I5&lt;&gt;"not enrolled"), 65, 0)</f>
        <v>0</v>
      </c>
      <c r="K12" s="6">
        <f>IF(AND(K5&lt;&gt;"select", K5&lt;&gt;"not enrolled"), 65, 0)</f>
        <v>0</v>
      </c>
    </row>
    <row r="13" spans="2:12" ht="21.75" customHeight="1" x14ac:dyDescent="0.25">
      <c r="B13" s="17" t="s">
        <v>2</v>
      </c>
      <c r="C13" s="15"/>
      <c r="D13" s="15"/>
      <c r="E13" s="15"/>
      <c r="F13" s="15"/>
      <c r="G13" s="16">
        <f t="shared" si="0"/>
        <v>0</v>
      </c>
      <c r="H13" s="15"/>
      <c r="I13" s="16">
        <f>VLOOKUP(I5,Data!A1:D19, 4, FALSE)</f>
        <v>0</v>
      </c>
      <c r="J13" s="15"/>
      <c r="K13" s="16">
        <f>VLOOKUP(K5,Data!A1:D19, 4, FALSE)</f>
        <v>0</v>
      </c>
      <c r="L13" s="15"/>
    </row>
    <row r="14" spans="2:12" ht="21.75" customHeight="1" x14ac:dyDescent="0.25">
      <c r="B14" s="42" t="s">
        <v>39</v>
      </c>
      <c r="C14" s="42"/>
      <c r="D14" s="43"/>
      <c r="E14" s="20"/>
      <c r="G14" s="6">
        <f t="shared" si="0"/>
        <v>0</v>
      </c>
      <c r="I14" s="6">
        <f>IF(AND(E14="Yes",I5&lt;&gt;"not enrolled"),(VLOOKUP(E14,Data!A22:C23,2,FALSE)),0)</f>
        <v>0</v>
      </c>
      <c r="K14" s="6">
        <f>IF(AND(E14="Yes",K5&lt;&gt;"not enrolled"),(VLOOKUP(E14,Data!A22:C23,2,FALSE)),0)</f>
        <v>0</v>
      </c>
    </row>
    <row r="15" spans="2:12" ht="21.75" customHeight="1" x14ac:dyDescent="0.25">
      <c r="B15" s="44" t="s">
        <v>46</v>
      </c>
      <c r="C15" s="44"/>
      <c r="D15" s="45"/>
      <c r="E15" s="33"/>
      <c r="F15" s="15"/>
      <c r="G15" s="16">
        <f t="shared" si="0"/>
        <v>0</v>
      </c>
      <c r="H15" s="15"/>
      <c r="I15" s="46">
        <f>IF(AND(I5&lt;&gt;"select", I5&lt;&gt;"not enrolled",I5&lt;&gt;"4 credits",I5&lt;&gt;"5 credits",I5&lt;&gt;"6 credits",I5&lt;&gt;"7 credits"), 362, 0)</f>
        <v>0</v>
      </c>
      <c r="J15" s="15"/>
      <c r="K15" s="46">
        <f>IF(AND(K5&lt;&gt;"select", K5&lt;&gt;"not enrolled",K5&lt;&gt;"4 credits",K5&lt;&gt;"5 credits",K5&lt;&gt;"6 credits",K5&lt;&gt;"7 credits"), 362, 0)</f>
        <v>0</v>
      </c>
      <c r="L15" s="15"/>
    </row>
    <row r="16" spans="2:12" ht="21.75" customHeight="1" x14ac:dyDescent="0.25">
      <c r="B16" s="11" t="s">
        <v>47</v>
      </c>
      <c r="C16" s="8"/>
      <c r="D16" s="8"/>
      <c r="E16" s="31"/>
      <c r="F16" s="8"/>
      <c r="G16" s="9">
        <f t="shared" si="0"/>
        <v>0</v>
      </c>
      <c r="H16" s="8"/>
      <c r="I16" s="9">
        <f>IF(AND(E16="Yes",I5&lt;&gt;"not enrolled"),(VLOOKUP(E16,Data!A25:B26,2,FALSE)),0)</f>
        <v>0</v>
      </c>
      <c r="J16" s="8"/>
      <c r="K16" s="9">
        <v>0</v>
      </c>
      <c r="L16" s="8"/>
    </row>
    <row r="17" spans="2:12" ht="21.75" customHeight="1" x14ac:dyDescent="0.25">
      <c r="C17" s="12" t="s">
        <v>9</v>
      </c>
      <c r="G17" s="13">
        <f>SUM(G9,G11:G16)</f>
        <v>0</v>
      </c>
      <c r="I17" s="13">
        <f>SUM(I9,I11:I16)</f>
        <v>0</v>
      </c>
      <c r="K17" s="13">
        <f>SUM(K9,K11:K16)</f>
        <v>0</v>
      </c>
    </row>
    <row r="18" spans="2:12" ht="44.25" customHeight="1" x14ac:dyDescent="0.25"/>
    <row r="19" spans="2:12" ht="15.75" thickBot="1" x14ac:dyDescent="0.3">
      <c r="B19" s="1" t="s">
        <v>14</v>
      </c>
      <c r="C19" s="2"/>
      <c r="D19" s="2"/>
      <c r="E19" s="2"/>
      <c r="F19" s="2"/>
      <c r="G19" s="5" t="s">
        <v>5</v>
      </c>
      <c r="H19" s="4"/>
      <c r="I19" s="5" t="s">
        <v>43</v>
      </c>
      <c r="J19" s="4"/>
      <c r="K19" s="5" t="s">
        <v>44</v>
      </c>
      <c r="L19" s="2"/>
    </row>
    <row r="20" spans="2:12" ht="21.75" customHeight="1" x14ac:dyDescent="0.25">
      <c r="B20" t="s">
        <v>11</v>
      </c>
      <c r="G20" s="21"/>
      <c r="I20" s="6">
        <f>IF((AND(I5&lt;&gt;"not enrolled", K5&lt;&gt;"not enrolled")), (G20/2), IF((AND(I5&lt;&gt;"not enrolled", K5="not enrolled")), (G20/1), 0))</f>
        <v>0</v>
      </c>
      <c r="K20" s="6">
        <f>IF((AND(I5&lt;&gt;"not enrolled", K5&lt;&gt;"not enrolled")), (G20/2), IF((AND(K5&lt;&gt;"not enrolled", I5="not enrolled")), (G20/1), 0))</f>
        <v>0</v>
      </c>
    </row>
    <row r="21" spans="2:12" ht="21.75" customHeight="1" x14ac:dyDescent="0.25">
      <c r="B21" s="15" t="s">
        <v>12</v>
      </c>
      <c r="C21" s="15"/>
      <c r="D21" s="15"/>
      <c r="E21" s="15"/>
      <c r="F21" s="15"/>
      <c r="G21" s="22"/>
      <c r="H21" s="15"/>
      <c r="I21" s="16">
        <f>IF((AND(I5&lt;&gt;"not enrolled", K5&lt;&gt;"not enrolled")), (G21/2), IF((AND(I5&lt;&gt;"not enrolled", K5="not enrolled")), (G21/1), 0))</f>
        <v>0</v>
      </c>
      <c r="J21" s="15"/>
      <c r="K21" s="16">
        <f>IF((AND(I5&lt;&gt;"not enrolled", K5&lt;&gt;"not enrolled")), (G21/2), IF((AND(K5&lt;&gt;"not enrolled", I5="not enrolled")), (G21/1), 0))</f>
        <v>0</v>
      </c>
      <c r="L21" s="15"/>
    </row>
    <row r="22" spans="2:12" ht="21.75" customHeight="1" x14ac:dyDescent="0.25">
      <c r="B22" t="s">
        <v>48</v>
      </c>
      <c r="E22" s="23"/>
      <c r="G22" s="6">
        <f>SUM(I22,K22)</f>
        <v>0</v>
      </c>
      <c r="I22" s="6">
        <f>IF((AND(I5&lt;&gt;"not enrolled", K5&lt;&gt;"not enrolled")), ROUND(((E22-(E22*0.01057))/2),0), IF((AND(I5&lt;&gt;"not enrolled", K5="not enrolled")), ROUND(((E22-(E22*0.01057))/1),0), 0))</f>
        <v>0</v>
      </c>
      <c r="K22" s="6">
        <f>IF((AND(I5&lt;&gt;"not enrolled", K5&lt;&gt;"not enrolled")), ROUND(((E22-(E22*0.01057))/2),0), IF((AND(K5&lt;&gt;"not enrolled", I5="not enrolled")), ROUND(((E22-(E22*0.01057))/1),0), 0))</f>
        <v>0</v>
      </c>
    </row>
    <row r="23" spans="2:12" ht="21.75" customHeight="1" x14ac:dyDescent="0.25">
      <c r="B23" s="15" t="s">
        <v>49</v>
      </c>
      <c r="C23" s="15"/>
      <c r="D23" s="15"/>
      <c r="E23" s="23"/>
      <c r="F23" s="15"/>
      <c r="G23" s="16">
        <f>SUM(I23,K23)</f>
        <v>0</v>
      </c>
      <c r="H23" s="15"/>
      <c r="I23" s="16">
        <f>IF((AND(I5&lt;&gt;"not enrolled", K5&lt;&gt;"not enrolled")), ROUND(((E23-(E23*0.04228))/2),0), IF((AND(I5&lt;&gt;"not enrolled", K5="not enrolled")), ROUND(((E23-(E23*0.04228))/1),0), 0))</f>
        <v>0</v>
      </c>
      <c r="J23" s="15"/>
      <c r="K23" s="16">
        <f>IF((AND(I5&lt;&gt;"not enrolled", K5&lt;&gt;"not enrolled")), ROUND(((E23-(E23*0.04228))/2),0), IF((AND(K5&lt;&gt;"not enrolled", I5="not enrolled")), ROUND(((E23-(E23*0.04228))/1),0), 0))</f>
        <v>0</v>
      </c>
      <c r="L23" s="15"/>
    </row>
    <row r="24" spans="2:12" ht="21.75" customHeight="1" x14ac:dyDescent="0.25">
      <c r="B24" t="s">
        <v>37</v>
      </c>
      <c r="G24" s="22"/>
      <c r="I24" s="6">
        <f>IF((AND(I5&lt;&gt;"not enrolled", K5&lt;&gt;"not enrolled")), (G24/2), IF((AND(I5&lt;&gt;"not enrolled", K5="not enrolled")), (G24/1), 0))</f>
        <v>0</v>
      </c>
      <c r="K24" s="6">
        <f>IF((AND(I5&lt;&gt;"not enrolled", K5&lt;&gt;"not enrolled")), (G24/2), IF((AND(K5&lt;&gt;"not enrolled", I5="not enrolled")), (G24/1), 0))</f>
        <v>0</v>
      </c>
    </row>
    <row r="25" spans="2:12" ht="21.75" customHeight="1" x14ac:dyDescent="0.25">
      <c r="B25" s="26" t="s">
        <v>38</v>
      </c>
      <c r="C25" s="26"/>
      <c r="D25" s="26"/>
      <c r="E25" s="26"/>
      <c r="F25" s="26"/>
      <c r="G25" s="27"/>
      <c r="H25" s="26"/>
      <c r="I25" s="28"/>
      <c r="J25" s="26"/>
      <c r="K25" s="28"/>
      <c r="L25" s="26"/>
    </row>
    <row r="26" spans="2:12" ht="21.75" customHeight="1" x14ac:dyDescent="0.25">
      <c r="C26" s="12" t="s">
        <v>13</v>
      </c>
      <c r="G26" s="6">
        <f>SUM(G20:G25)</f>
        <v>0</v>
      </c>
      <c r="I26" s="6">
        <f>SUM(I20:I25)</f>
        <v>0</v>
      </c>
      <c r="K26" s="6">
        <f>SUM(K20:K25)</f>
        <v>0</v>
      </c>
    </row>
    <row r="27" spans="2:12" ht="15.75" thickBot="1" x14ac:dyDescent="0.3"/>
    <row r="28" spans="2:12" ht="21.75" customHeight="1" thickTop="1" thickBot="1" x14ac:dyDescent="0.35">
      <c r="B28" s="19" t="s">
        <v>15</v>
      </c>
      <c r="C28" s="18"/>
      <c r="D28" s="18"/>
      <c r="E28" s="18"/>
      <c r="F28" s="18"/>
      <c r="G28" s="24">
        <f>I28+K28</f>
        <v>0</v>
      </c>
      <c r="H28" s="25"/>
      <c r="I28" s="24">
        <f>I17-I26</f>
        <v>0</v>
      </c>
      <c r="J28" s="25"/>
      <c r="K28" s="24">
        <f>K17-K26</f>
        <v>0</v>
      </c>
      <c r="L28" s="18"/>
    </row>
    <row r="29" spans="2:12" ht="15.75" thickTop="1" x14ac:dyDescent="0.25"/>
    <row r="30" spans="2:12" ht="24.75" customHeight="1" x14ac:dyDescent="0.25"/>
    <row r="31" spans="2:12" x14ac:dyDescent="0.25">
      <c r="B31" s="12" t="s">
        <v>16</v>
      </c>
    </row>
    <row r="32" spans="2:12" ht="34.5" customHeight="1" x14ac:dyDescent="0.25">
      <c r="B32" s="40" t="s">
        <v>45</v>
      </c>
      <c r="C32" s="40"/>
      <c r="D32" s="40"/>
      <c r="E32" s="40"/>
      <c r="F32" s="40"/>
      <c r="G32" s="40"/>
      <c r="H32" s="40"/>
      <c r="I32" s="40"/>
      <c r="J32" s="40"/>
      <c r="K32" s="40"/>
      <c r="L32" s="40"/>
    </row>
    <row r="33" spans="2:14" ht="21.75" customHeight="1" x14ac:dyDescent="0.25">
      <c r="B33" s="41" t="s">
        <v>17</v>
      </c>
      <c r="C33" s="41"/>
      <c r="D33" s="41"/>
      <c r="E33" s="41"/>
      <c r="F33" s="41"/>
      <c r="G33" s="41"/>
      <c r="H33" s="41"/>
      <c r="I33" s="41"/>
      <c r="J33" s="41"/>
      <c r="K33" s="41"/>
      <c r="L33" s="41"/>
    </row>
    <row r="34" spans="2:14" ht="50.25" customHeight="1" x14ac:dyDescent="0.25">
      <c r="B34" s="40" t="s">
        <v>51</v>
      </c>
      <c r="C34" s="40"/>
      <c r="D34" s="40"/>
      <c r="E34" s="40"/>
      <c r="F34" s="40"/>
      <c r="G34" s="40"/>
      <c r="H34" s="40"/>
      <c r="I34" s="40"/>
      <c r="J34" s="40"/>
      <c r="K34" s="40"/>
      <c r="L34" s="40"/>
      <c r="M34" s="34"/>
      <c r="N34" s="34"/>
    </row>
    <row r="35" spans="2:14" ht="21.75" customHeight="1" x14ac:dyDescent="0.25">
      <c r="B35" t="s">
        <v>50</v>
      </c>
    </row>
    <row r="36" spans="2:14" ht="34.5" customHeight="1" x14ac:dyDescent="0.25">
      <c r="B36" s="40" t="s">
        <v>52</v>
      </c>
      <c r="C36" s="40"/>
      <c r="D36" s="40"/>
      <c r="E36" s="40"/>
      <c r="F36" s="40"/>
      <c r="G36" s="40"/>
      <c r="H36" s="40"/>
      <c r="I36" s="40"/>
      <c r="J36" s="40"/>
      <c r="K36" s="40"/>
      <c r="L36" s="40"/>
    </row>
    <row r="37" spans="2:14" ht="48" customHeight="1" x14ac:dyDescent="0.25">
      <c r="B37" s="40" t="s">
        <v>53</v>
      </c>
      <c r="C37" s="40"/>
      <c r="D37" s="40"/>
      <c r="E37" s="40"/>
      <c r="F37" s="40"/>
      <c r="G37" s="40"/>
      <c r="H37" s="40"/>
      <c r="I37" s="40"/>
      <c r="J37" s="40"/>
      <c r="K37" s="40"/>
      <c r="L37" s="40"/>
    </row>
    <row r="38" spans="2:14" ht="21.75" customHeight="1" x14ac:dyDescent="0.25"/>
    <row r="42" spans="2:14" x14ac:dyDescent="0.25">
      <c r="B42" s="35" t="s">
        <v>18</v>
      </c>
      <c r="C42" s="35"/>
      <c r="D42" s="35"/>
      <c r="E42" s="35"/>
      <c r="F42" s="35"/>
      <c r="G42" s="35"/>
      <c r="H42" s="35"/>
      <c r="I42" s="35"/>
      <c r="J42" s="35"/>
      <c r="K42" s="35"/>
      <c r="L42" s="35"/>
    </row>
  </sheetData>
  <sheetProtection algorithmName="SHA-512" hashValue="tVf3aJE4dS0L7tLl+C/tz13tjpaqo3AOlyA/N80kmOuBwAZYHZlgCi5JIZgzePzAHWuzTpI+hnUKhm7aJc55MA==" saltValue="4oFcIKiI5kGI5TFSvhxtyA==" spinCount="100000" sheet="1" objects="1" scenarios="1" selectLockedCells="1"/>
  <mergeCells count="11">
    <mergeCell ref="B42:L42"/>
    <mergeCell ref="B3:L3"/>
    <mergeCell ref="G2:L2"/>
    <mergeCell ref="C9:D9"/>
    <mergeCell ref="B32:L32"/>
    <mergeCell ref="B33:L33"/>
    <mergeCell ref="B14:D14"/>
    <mergeCell ref="B15:D15"/>
    <mergeCell ref="B36:L36"/>
    <mergeCell ref="B34:L34"/>
    <mergeCell ref="B37:L37"/>
  </mergeCells>
  <hyperlinks>
    <hyperlink ref="B14:D14" r:id="rId1" display="Will you enroll in DU's Health Insurance Plan?" xr:uid="{00000000-0004-0000-0000-000000000000}"/>
    <hyperlink ref="B15" r:id="rId2" display="Will you use DU's Health &amp; Counseling Services? " xr:uid="{00000000-0004-0000-0000-000001000000}"/>
  </hyperlinks>
  <printOptions verticalCentered="1"/>
  <pageMargins left="0.5" right="0.5" top="0.5" bottom="0.5" header="0.3" footer="0.3"/>
  <pageSetup scale="81" orientation="portrait" r:id="rId3"/>
  <drawing r:id="rId4"/>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0000000}">
          <x14:formula1>
            <xm:f>Data!$A$1:$A$19</xm:f>
          </x14:formula1>
          <xm:sqref>K5 I5</xm:sqref>
        </x14:dataValidation>
        <x14:dataValidation type="list" allowBlank="1" showInputMessage="1" showErrorMessage="1" xr:uid="{00000000-0002-0000-0000-000001000000}">
          <x14:formula1>
            <xm:f>Data!$A$22:$A$23</xm:f>
          </x14:formula1>
          <xm:sqref>E14</xm:sqref>
        </x14:dataValidation>
        <x14:dataValidation type="list" allowBlank="1" showInputMessage="1" showErrorMessage="1" xr:uid="{00000000-0002-0000-0000-000002000000}">
          <x14:formula1>
            <xm:f>Data!$A$25:$A$26</xm:f>
          </x14:formula1>
          <xm:sqref>E16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selection activeCell="G15" sqref="G15"/>
    </sheetView>
  </sheetViews>
  <sheetFormatPr defaultRowHeight="15" x14ac:dyDescent="0.25"/>
  <cols>
    <col min="1" max="1" width="19.140625" customWidth="1"/>
  </cols>
  <sheetData>
    <row r="1" spans="1:4" x14ac:dyDescent="0.25">
      <c r="A1" t="s">
        <v>42</v>
      </c>
    </row>
    <row r="2" spans="1:4" x14ac:dyDescent="0.25">
      <c r="A2" t="s">
        <v>19</v>
      </c>
      <c r="B2">
        <v>0</v>
      </c>
      <c r="C2">
        <v>0</v>
      </c>
      <c r="D2">
        <v>0</v>
      </c>
    </row>
    <row r="3" spans="1:4" x14ac:dyDescent="0.25">
      <c r="A3" t="s">
        <v>20</v>
      </c>
      <c r="B3">
        <v>8204</v>
      </c>
      <c r="C3">
        <v>16</v>
      </c>
      <c r="D3">
        <v>27</v>
      </c>
    </row>
    <row r="4" spans="1:4" x14ac:dyDescent="0.25">
      <c r="A4" t="s">
        <v>21</v>
      </c>
      <c r="B4">
        <v>10255</v>
      </c>
      <c r="C4">
        <v>20</v>
      </c>
      <c r="D4">
        <v>27</v>
      </c>
    </row>
    <row r="5" spans="1:4" x14ac:dyDescent="0.25">
      <c r="A5" t="s">
        <v>22</v>
      </c>
      <c r="B5">
        <v>12306</v>
      </c>
      <c r="C5">
        <v>24</v>
      </c>
      <c r="D5">
        <v>27</v>
      </c>
    </row>
    <row r="6" spans="1:4" x14ac:dyDescent="0.25">
      <c r="A6" t="s">
        <v>23</v>
      </c>
      <c r="B6">
        <v>14357</v>
      </c>
      <c r="C6">
        <v>28</v>
      </c>
      <c r="D6">
        <v>27</v>
      </c>
    </row>
    <row r="7" spans="1:4" x14ac:dyDescent="0.25">
      <c r="A7" t="s">
        <v>24</v>
      </c>
      <c r="B7">
        <v>16408</v>
      </c>
      <c r="C7">
        <v>32</v>
      </c>
      <c r="D7">
        <v>27</v>
      </c>
    </row>
    <row r="8" spans="1:4" x14ac:dyDescent="0.25">
      <c r="A8" t="s">
        <v>25</v>
      </c>
      <c r="B8">
        <v>18459</v>
      </c>
      <c r="C8">
        <v>36</v>
      </c>
      <c r="D8">
        <v>27</v>
      </c>
    </row>
    <row r="9" spans="1:4" x14ac:dyDescent="0.25">
      <c r="A9" t="s">
        <v>26</v>
      </c>
      <c r="B9">
        <v>20510</v>
      </c>
      <c r="C9">
        <v>40</v>
      </c>
      <c r="D9">
        <v>27</v>
      </c>
    </row>
    <row r="10" spans="1:4" x14ac:dyDescent="0.25">
      <c r="A10" t="s">
        <v>27</v>
      </c>
      <c r="B10">
        <v>22561</v>
      </c>
      <c r="C10">
        <v>44</v>
      </c>
      <c r="D10">
        <v>27</v>
      </c>
    </row>
    <row r="11" spans="1:4" x14ac:dyDescent="0.25">
      <c r="A11" t="s">
        <v>28</v>
      </c>
      <c r="B11">
        <v>24612</v>
      </c>
      <c r="C11">
        <v>48</v>
      </c>
      <c r="D11">
        <v>41</v>
      </c>
    </row>
    <row r="12" spans="1:4" x14ac:dyDescent="0.25">
      <c r="A12" t="s">
        <v>29</v>
      </c>
      <c r="B12">
        <v>26663</v>
      </c>
      <c r="C12">
        <v>52</v>
      </c>
      <c r="D12">
        <v>41</v>
      </c>
    </row>
    <row r="13" spans="1:4" x14ac:dyDescent="0.25">
      <c r="A13" t="s">
        <v>30</v>
      </c>
      <c r="B13">
        <v>28714</v>
      </c>
      <c r="C13">
        <v>56</v>
      </c>
      <c r="D13">
        <v>41</v>
      </c>
    </row>
    <row r="14" spans="1:4" x14ac:dyDescent="0.25">
      <c r="A14" t="s">
        <v>31</v>
      </c>
      <c r="B14">
        <v>30765</v>
      </c>
      <c r="C14">
        <v>60</v>
      </c>
      <c r="D14">
        <v>41</v>
      </c>
    </row>
    <row r="15" spans="1:4" x14ac:dyDescent="0.25">
      <c r="A15" t="s">
        <v>32</v>
      </c>
      <c r="B15">
        <v>32816</v>
      </c>
      <c r="C15">
        <v>64</v>
      </c>
      <c r="D15">
        <v>41</v>
      </c>
    </row>
    <row r="16" spans="1:4" x14ac:dyDescent="0.25">
      <c r="A16" t="s">
        <v>33</v>
      </c>
      <c r="B16">
        <v>34867</v>
      </c>
      <c r="C16">
        <v>68</v>
      </c>
      <c r="D16">
        <v>41</v>
      </c>
    </row>
    <row r="17" spans="1:4" x14ac:dyDescent="0.25">
      <c r="A17" t="s">
        <v>34</v>
      </c>
      <c r="B17">
        <v>36918</v>
      </c>
      <c r="C17">
        <v>72</v>
      </c>
      <c r="D17">
        <v>41</v>
      </c>
    </row>
    <row r="18" spans="1:4" x14ac:dyDescent="0.25">
      <c r="A18" t="s">
        <v>35</v>
      </c>
      <c r="B18">
        <v>38969</v>
      </c>
      <c r="C18">
        <v>76</v>
      </c>
      <c r="D18">
        <v>41</v>
      </c>
    </row>
    <row r="19" spans="1:4" x14ac:dyDescent="0.25">
      <c r="A19" t="s">
        <v>36</v>
      </c>
      <c r="B19">
        <v>41020</v>
      </c>
      <c r="C19">
        <v>80</v>
      </c>
      <c r="D19">
        <v>41</v>
      </c>
    </row>
    <row r="22" spans="1:4" x14ac:dyDescent="0.25">
      <c r="A22" t="s">
        <v>7</v>
      </c>
      <c r="B22">
        <v>1885</v>
      </c>
    </row>
    <row r="23" spans="1:4" x14ac:dyDescent="0.25">
      <c r="A23" t="s">
        <v>8</v>
      </c>
      <c r="B23">
        <v>0</v>
      </c>
    </row>
    <row r="25" spans="1:4" x14ac:dyDescent="0.25">
      <c r="A25" t="s">
        <v>7</v>
      </c>
      <c r="B25">
        <v>90</v>
      </c>
    </row>
    <row r="26" spans="1:4" x14ac:dyDescent="0.25">
      <c r="A26" t="s">
        <v>8</v>
      </c>
      <c r="B26">
        <v>0</v>
      </c>
    </row>
  </sheetData>
  <sheetProtection algorithmName="SHA-512" hashValue="RgYYyHWmeU5B7jRquwyMcnCexPVIXGEVfjiF635MU1nkmFZ2qTQOj2TbfJlAwc01XIZvvYZZ+jOx3H3mV+VlEQ==" saltValue="VzDsAtxVGjSJwTaSO4VGNw==" spinCount="100000" sheet="1" objects="1" scenarios="1" selectLockedCell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Law Students</vt:lpstr>
      <vt:lpstr>Data</vt:lpstr>
      <vt:lpstr>Credits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Westendorf</dc:creator>
  <cp:lastModifiedBy>Lisa Westendorf</cp:lastModifiedBy>
  <cp:lastPrinted>2018-06-07T16:45:38Z</cp:lastPrinted>
  <dcterms:created xsi:type="dcterms:W3CDTF">2018-06-06T22:54:45Z</dcterms:created>
  <dcterms:modified xsi:type="dcterms:W3CDTF">2024-03-01T19:41:38Z</dcterms:modified>
</cp:coreProperties>
</file>